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基金会财务相关情况统计表" sheetId="1" r:id="rId1"/>
    <sheet name="资产负债表" sheetId="2" r:id="rId2"/>
    <sheet name="业务活动表" sheetId="3" r:id="rId3"/>
    <sheet name="现金流量表" sheetId="4" r:id="rId4"/>
  </sheets>
  <definedNames>
    <definedName name="_xlnm.Print_Area" localSheetId="3">'现金流量表'!$A$1:$D$40</definedName>
    <definedName name="_xlnm.Print_Area" localSheetId="2">'业务活动表'!$A$1:$H$25</definedName>
    <definedName name="_xlnm.Print_Area" localSheetId="1">'资产负债表'!$A$1:$H$36</definedName>
  </definedNames>
  <calcPr fullCalcOnLoad="1"/>
</workbook>
</file>

<file path=xl/comments4.xml><?xml version="1.0" encoding="utf-8"?>
<comments xmlns="http://schemas.openxmlformats.org/spreadsheetml/2006/main">
  <authors>
    <author>丁丁</author>
  </authors>
  <commentList>
    <comment ref="A15" authorId="0">
      <text>
        <r>
          <rPr>
            <b/>
            <sz val="9"/>
            <rFont val="宋体"/>
            <family val="0"/>
          </rPr>
          <t>丁丁:</t>
        </r>
        <r>
          <rPr>
            <sz val="9"/>
            <rFont val="宋体"/>
            <family val="0"/>
          </rPr>
          <t xml:space="preserve">
管理费中的其他费用或者筹资费用计入此科目</t>
        </r>
      </text>
    </comment>
    <comment ref="A12" authorId="0">
      <text>
        <r>
          <rPr>
            <b/>
            <sz val="9"/>
            <rFont val="宋体"/>
            <family val="0"/>
          </rPr>
          <t>丁丁:</t>
        </r>
        <r>
          <rPr>
            <sz val="9"/>
            <rFont val="宋体"/>
            <family val="0"/>
          </rPr>
          <t xml:space="preserve">
业务活动成本</t>
        </r>
      </text>
    </comment>
    <comment ref="A13" authorId="0">
      <text>
        <r>
          <rPr>
            <b/>
            <sz val="9"/>
            <rFont val="宋体"/>
            <family val="0"/>
          </rPr>
          <t>丁丁:</t>
        </r>
        <r>
          <rPr>
            <sz val="9"/>
            <rFont val="宋体"/>
            <family val="0"/>
          </rPr>
          <t xml:space="preserve">
管理费中的行政人员工资等</t>
        </r>
      </text>
    </comment>
    <comment ref="A14" authorId="0">
      <text>
        <r>
          <rPr>
            <b/>
            <sz val="9"/>
            <rFont val="宋体"/>
            <family val="0"/>
          </rPr>
          <t>丁丁:</t>
        </r>
        <r>
          <rPr>
            <sz val="9"/>
            <rFont val="宋体"/>
            <family val="0"/>
          </rPr>
          <t xml:space="preserve">
管理费用中的办公费，水电、差旅、维修、折旧、中介费等等</t>
        </r>
      </text>
    </comment>
  </commentList>
</comments>
</file>

<file path=xl/sharedStrings.xml><?xml version="1.0" encoding="utf-8"?>
<sst xmlns="http://schemas.openxmlformats.org/spreadsheetml/2006/main" count="177" uniqueCount="149">
  <si>
    <t>基金会财务相关情况统计表</t>
  </si>
  <si>
    <t>基金会名称</t>
  </si>
  <si>
    <t>北京中央美术学院教育发展基金会</t>
  </si>
  <si>
    <t>开户银行及账号</t>
  </si>
  <si>
    <t>招商银行北京分行望京支行
1109 0805 5710 101</t>
  </si>
  <si>
    <t>财务机构名称</t>
  </si>
  <si>
    <t>秘书处</t>
  </si>
  <si>
    <t>会计机构
负责人姓名</t>
  </si>
  <si>
    <t>殷小未</t>
  </si>
  <si>
    <t>专业技术职称</t>
  </si>
  <si>
    <t>无</t>
  </si>
  <si>
    <t>会计姓名</t>
  </si>
  <si>
    <t>谭佳欣</t>
  </si>
  <si>
    <r>
      <t>专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兼职</t>
    </r>
  </si>
  <si>
    <t>专职</t>
  </si>
  <si>
    <t>代理记账
中介机构名称</t>
  </si>
  <si>
    <t>代理机构主管人姓名</t>
  </si>
  <si>
    <t>税务登记号码</t>
  </si>
  <si>
    <r>
      <rPr>
        <sz val="10.5"/>
        <rFont val="宋体"/>
        <family val="0"/>
      </rPr>
      <t>京税证字</t>
    </r>
    <r>
      <rPr>
        <sz val="10.5"/>
        <rFont val="Times New Roman"/>
        <family val="1"/>
      </rPr>
      <t xml:space="preserve"> 1101 0557 5154 721</t>
    </r>
    <r>
      <rPr>
        <sz val="10.5"/>
        <rFont val="宋体"/>
        <family val="0"/>
      </rPr>
      <t>号</t>
    </r>
  </si>
  <si>
    <t>设有银行账号的
分支机构代表机构
及其开户银行和账号</t>
  </si>
  <si>
    <t>实体</t>
  </si>
  <si>
    <t>资 产 负 债 表</t>
  </si>
  <si>
    <t>编制单位： 北京中央美术学院教育发展基金会</t>
  </si>
  <si>
    <t xml:space="preserve">单位：元    </t>
  </si>
  <si>
    <t>资    产</t>
  </si>
  <si>
    <t>行次</t>
  </si>
  <si>
    <t>年初数</t>
  </si>
  <si>
    <t>年末数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</si>
  <si>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</si>
  <si>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</si>
  <si>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</si>
  <si>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</si>
  <si>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</si>
  <si>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</si>
  <si>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</si>
  <si>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</si>
  <si>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</si>
  <si>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 xml:space="preserve">  预付账款</t>
  </si>
  <si>
    <t xml:space="preserve">  应交税金</t>
  </si>
  <si>
    <t xml:space="preserve">  存  货</t>
  </si>
  <si>
    <t xml:space="preserve">  预收账款</t>
  </si>
  <si>
    <t xml:space="preserve">  待摊费用</t>
  </si>
  <si>
    <t xml:space="preserve">  预提费用</t>
  </si>
  <si>
    <t xml:space="preserve">  一年内到期的长期债权投资</t>
  </si>
  <si>
    <t xml:space="preserve">  预计负债</t>
  </si>
  <si>
    <t xml:space="preserve">  其他流动资产</t>
  </si>
  <si>
    <t xml:space="preserve">  一年内到期的长期负债</t>
  </si>
  <si>
    <t>流动资产合计</t>
  </si>
  <si>
    <t xml:space="preserve">  其他流动负债</t>
  </si>
  <si>
    <t>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</si>
  <si>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</si>
  <si>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</si>
  <si>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</si>
  <si>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</si>
  <si>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</si>
  <si>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>长期投资合计</t>
  </si>
  <si>
    <t xml:space="preserve">  长期应付款</t>
  </si>
  <si>
    <t xml:space="preserve">  其他长期负债</t>
  </si>
  <si>
    <t>固定资产：</t>
  </si>
  <si>
    <t>长期负债合计</t>
  </si>
  <si>
    <t xml:space="preserve">  固定资产原价</t>
  </si>
  <si>
    <t xml:space="preserve">  减：累计折旧</t>
  </si>
  <si>
    <t>受托代理负债：</t>
  </si>
  <si>
    <t xml:space="preserve">  固定资产净值</t>
  </si>
  <si>
    <t xml:space="preserve">  受托代理负债</t>
  </si>
  <si>
    <t xml:space="preserve">  在建工程</t>
  </si>
  <si>
    <t>负债合计</t>
  </si>
  <si>
    <t xml:space="preserve">  文物文化资产</t>
  </si>
  <si>
    <t xml:space="preserve">  固定资产清理</t>
  </si>
  <si>
    <t>固定资产合计</t>
  </si>
  <si>
    <t>无形资产：</t>
  </si>
  <si>
    <t xml:space="preserve">  无形资产</t>
  </si>
  <si>
    <t>净资产：</t>
  </si>
  <si>
    <t xml:space="preserve">  非限定性净资产</t>
  </si>
  <si>
    <t>受托代理资产：</t>
  </si>
  <si>
    <t xml:space="preserve">  限定性净资产</t>
  </si>
  <si>
    <t xml:space="preserve">  受托代理资产</t>
  </si>
  <si>
    <t>净资产合计</t>
  </si>
  <si>
    <t>资产总计</t>
  </si>
  <si>
    <t>负债和净资产总计</t>
  </si>
  <si>
    <t>单位负责人：杨力</t>
  </si>
  <si>
    <t xml:space="preserve"> </t>
  </si>
  <si>
    <t>制表：谭佳欣</t>
  </si>
  <si>
    <t>复核：</t>
  </si>
  <si>
    <t>业 务 活 动 表</t>
  </si>
  <si>
    <t>编制单位：北京中央美术学院教育发展基金会</t>
  </si>
  <si>
    <t>单位：元</t>
  </si>
  <si>
    <t>项  目</t>
  </si>
  <si>
    <t>非限定性</t>
  </si>
  <si>
    <t>限定性</t>
  </si>
  <si>
    <t>合计</t>
  </si>
  <si>
    <t>一、收  入</t>
  </si>
  <si>
    <t xml:space="preserve">    其中：捐赠收入</t>
  </si>
  <si>
    <t xml:space="preserve">          提供服务收入</t>
  </si>
  <si>
    <t xml:space="preserve">          商品销售收入</t>
  </si>
  <si>
    <t xml:space="preserve">          政府补助收入</t>
  </si>
  <si>
    <t xml:space="preserve">          投资收益</t>
  </si>
  <si>
    <t xml:space="preserve">          其他收入</t>
  </si>
  <si>
    <t>收入合计</t>
  </si>
  <si>
    <t>二、费  用</t>
  </si>
  <si>
    <t>（一）业务活动成本</t>
  </si>
  <si>
    <t>（二）管理费用</t>
  </si>
  <si>
    <t xml:space="preserve"> 其中：工作人员工资福利支出</t>
  </si>
  <si>
    <t xml:space="preserve">       行政办公支出</t>
  </si>
  <si>
    <t xml:space="preserve">       其他</t>
  </si>
  <si>
    <t>（三）筹资费用</t>
  </si>
  <si>
    <t>（四）其他费用</t>
  </si>
  <si>
    <t>费用合计</t>
  </si>
  <si>
    <t>三、限定性净资产转为非限定性净资产</t>
  </si>
  <si>
    <r>
      <t>四、净资产变动额</t>
    </r>
    <r>
      <rPr>
        <sz val="4"/>
        <color indexed="8"/>
        <rFont val="宋体"/>
        <family val="0"/>
      </rPr>
      <t>（若为净资产减少额，以“-”号填列）</t>
    </r>
  </si>
  <si>
    <t>现    金    流    量    表</t>
  </si>
  <si>
    <t xml:space="preserve">年度    </t>
  </si>
  <si>
    <t>项    目</t>
  </si>
  <si>
    <t>金    额</t>
  </si>
  <si>
    <t>一、业务活动产生的现金流量：</t>
  </si>
  <si>
    <t xml:space="preserve">    接受捐赠收到的现金</t>
  </si>
  <si>
    <t xml:space="preserve">    收取会费收到的现金</t>
  </si>
  <si>
    <t xml:space="preserve">    提供服务收到的现金</t>
  </si>
  <si>
    <t xml:space="preserve">    销售商品收到的现金</t>
  </si>
  <si>
    <t xml:space="preserve">    政府补助收到的现金</t>
  </si>
  <si>
    <t xml:space="preserve">    收到的其他与业务活动有关的现金</t>
  </si>
  <si>
    <t xml:space="preserve">                    现金流入小计</t>
  </si>
  <si>
    <t xml:space="preserve">    提供捐赠或者资助支付的现金</t>
  </si>
  <si>
    <t xml:space="preserve">    支付给员工以及为员工支付的现金</t>
  </si>
  <si>
    <t xml:space="preserve">    购买商品、接受服务支付的现金</t>
  </si>
  <si>
    <t xml:space="preserve">    支付的其他与业务活动有关的现金</t>
  </si>
  <si>
    <t xml:space="preserve">                    现金流出小计</t>
  </si>
  <si>
    <t>业务活动产生的现金流量净额</t>
  </si>
  <si>
    <t>二、投资活动产生的现金流量：</t>
  </si>
  <si>
    <t xml:space="preserve">    收回投资所收到的现金 </t>
  </si>
  <si>
    <t xml:space="preserve">    取得投资收益所收到的现金</t>
  </si>
  <si>
    <t xml:space="preserve">    处置固定资产和无形资产所收回的现金</t>
  </si>
  <si>
    <t xml:space="preserve">    收到的其他与投资活动有关的现金</t>
  </si>
  <si>
    <t xml:space="preserve">    购建固定资产和无形资产所支付的现金</t>
  </si>
  <si>
    <t xml:space="preserve">    对外投资所支付的现金</t>
  </si>
  <si>
    <t xml:space="preserve">    支付的其他与投资活动有关的现金</t>
  </si>
  <si>
    <t>投资活动产生的现金流量净额</t>
  </si>
  <si>
    <t>三、筹资活动产生的现金流量：</t>
  </si>
  <si>
    <t xml:space="preserve">    借款所收到的现金</t>
  </si>
  <si>
    <t xml:space="preserve">    收到的其他与筹资活动有关的现金</t>
  </si>
  <si>
    <t xml:space="preserve">    偿还借款所支付的现金</t>
  </si>
  <si>
    <t xml:space="preserve">    偿付利息所支付的现金</t>
  </si>
  <si>
    <t xml:space="preserve">    支付的其他与筹资活动有关的现金</t>
  </si>
  <si>
    <t>筹资活动产生的现金流量净额</t>
  </si>
  <si>
    <t>四、汇率变动对现金的影响额</t>
  </si>
  <si>
    <t>五、现金及现金等价物净增加额</t>
  </si>
  <si>
    <t>制表：</t>
  </si>
  <si>
    <t xml:space="preserve"> 谭佳欣</t>
  </si>
  <si>
    <t>复核：殷小未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</si>
</sst>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#,##0.00_ "/>
    <numFmt numFmtId="181" formatCode="[$-F800]dddd\,\ mmmm\ dd\,\ yyyy"/>
    <numFmt numFmtId="182" formatCode="0.00_ "/>
  </numFmts>
  <fonts count="35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楷体_GB2312"/>
      <family val="3"/>
    </font>
    <font>
      <sz val="10"/>
      <color indexed="8"/>
      <name val="楷体_GB2312"/>
      <family val="3"/>
    </font>
    <font>
      <sz val="10"/>
      <name val="宋体"/>
      <family val="0"/>
    </font>
    <font>
      <b/>
      <sz val="10"/>
      <color indexed="8"/>
      <name val="楷体_GB2312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4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3" applyNumberFormat="0" applyFill="0" applyAlignment="0" applyProtection="0"/>
    <xf numFmtId="177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3" fillId="8" borderId="0" applyNumberFormat="0" applyBorder="0" applyAlignment="0" applyProtection="0"/>
    <xf numFmtId="0" fontId="23" fillId="0" borderId="5" applyNumberFormat="0" applyFill="0" applyAlignment="0" applyProtection="0"/>
    <xf numFmtId="0" fontId="13" fillId="9" borderId="0" applyNumberFormat="0" applyBorder="0" applyAlignment="0" applyProtection="0"/>
    <xf numFmtId="0" fontId="28" fillId="10" borderId="6" applyNumberFormat="0" applyAlignment="0" applyProtection="0"/>
    <xf numFmtId="0" fontId="20" fillId="10" borderId="1" applyNumberFormat="0" applyAlignment="0" applyProtection="0"/>
    <xf numFmtId="0" fontId="29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30" fillId="2" borderId="0" applyNumberFormat="0" applyBorder="0" applyAlignment="0" applyProtection="0"/>
    <xf numFmtId="0" fontId="19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80" fontId="3" fillId="0" borderId="13" xfId="0" applyNumberFormat="1" applyFont="1" applyBorder="1" applyAlignment="1">
      <alignment horizontal="right" vertical="top" wrapText="1"/>
    </xf>
    <xf numFmtId="176" fontId="4" fillId="0" borderId="12" xfId="22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24" borderId="0" xfId="0" applyFont="1" applyFill="1" applyAlignment="1">
      <alignment vertical="center" shrinkToFit="1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81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shrinkToFit="1"/>
    </xf>
    <xf numFmtId="180" fontId="7" fillId="0" borderId="13" xfId="0" applyNumberFormat="1" applyFont="1" applyBorder="1" applyAlignment="1">
      <alignment horizontal="right" vertical="center" wrapText="1"/>
    </xf>
    <xf numFmtId="176" fontId="1" fillId="0" borderId="12" xfId="22" applyNumberFormat="1" applyFont="1" applyFill="1" applyBorder="1" applyAlignment="1">
      <alignment horizontal="left"/>
    </xf>
    <xf numFmtId="0" fontId="7" fillId="0" borderId="13" xfId="0" applyFont="1" applyBorder="1" applyAlignment="1">
      <alignment vertical="center" shrinkToFit="1"/>
    </xf>
    <xf numFmtId="0" fontId="7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31" fontId="4" fillId="0" borderId="0" xfId="0" applyNumberFormat="1" applyFont="1" applyAlignment="1">
      <alignment horizontal="left" vertical="center" shrinkToFit="1"/>
    </xf>
    <xf numFmtId="0" fontId="7" fillId="0" borderId="10" xfId="0" applyFont="1" applyBorder="1" applyAlignment="1">
      <alignment horizontal="right" vertical="center" wrapText="1"/>
    </xf>
    <xf numFmtId="182" fontId="7" fillId="0" borderId="13" xfId="0" applyNumberFormat="1" applyFont="1" applyBorder="1" applyAlignment="1">
      <alignment horizontal="right" vertical="center" wrapText="1"/>
    </xf>
    <xf numFmtId="177" fontId="1" fillId="0" borderId="12" xfId="22" applyFont="1" applyFill="1" applyBorder="1" applyAlignment="1">
      <alignment horizontal="left"/>
    </xf>
    <xf numFmtId="0" fontId="4" fillId="0" borderId="13" xfId="0" applyFont="1" applyBorder="1" applyAlignment="1">
      <alignment horizontal="justify" vertical="center" shrinkToFit="1"/>
    </xf>
    <xf numFmtId="0" fontId="7" fillId="0" borderId="0" xfId="0" applyFont="1" applyFill="1" applyAlignment="1">
      <alignment horizontal="center" vertical="center" shrinkToFit="1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65">
      <alignment/>
      <protection/>
    </xf>
    <xf numFmtId="0" fontId="8" fillId="0" borderId="0" xfId="65" applyFont="1" applyBorder="1" applyAlignment="1">
      <alignment horizontal="center" vertical="center"/>
      <protection/>
    </xf>
    <xf numFmtId="31" fontId="9" fillId="0" borderId="14" xfId="65" applyNumberFormat="1" applyFont="1" applyBorder="1" applyAlignment="1">
      <alignment horizontal="center" vertical="center"/>
      <protection/>
    </xf>
    <xf numFmtId="0" fontId="9" fillId="0" borderId="14" xfId="65" applyFont="1" applyBorder="1" applyAlignment="1">
      <alignment horizontal="center" vertical="center"/>
      <protection/>
    </xf>
    <xf numFmtId="0" fontId="10" fillId="0" borderId="15" xfId="65" applyFont="1" applyBorder="1" applyAlignment="1">
      <alignment horizontal="center" vertical="center" wrapText="1"/>
      <protection/>
    </xf>
    <xf numFmtId="0" fontId="11" fillId="0" borderId="15" xfId="65" applyFont="1" applyBorder="1" applyAlignment="1">
      <alignment horizontal="center" vertical="center" wrapText="1"/>
      <protection/>
    </xf>
    <xf numFmtId="0" fontId="10" fillId="0" borderId="15" xfId="65" applyFont="1" applyFill="1" applyBorder="1" applyAlignment="1">
      <alignment horizontal="center" vertical="center" wrapText="1"/>
      <protection/>
    </xf>
    <xf numFmtId="0" fontId="11" fillId="0" borderId="15" xfId="65" applyFont="1" applyFill="1" applyBorder="1" applyAlignment="1">
      <alignment horizontal="center" vertical="center" wrapText="1"/>
      <protection/>
    </xf>
    <xf numFmtId="0" fontId="10" fillId="24" borderId="15" xfId="65" applyFont="1" applyFill="1" applyBorder="1" applyAlignment="1">
      <alignment horizontal="center" vertical="center" wrapText="1"/>
      <protection/>
    </xf>
    <xf numFmtId="0" fontId="10" fillId="0" borderId="16" xfId="65" applyFont="1" applyBorder="1" applyAlignment="1">
      <alignment horizontal="center" vertical="center" wrapText="1"/>
      <protection/>
    </xf>
    <xf numFmtId="49" fontId="11" fillId="0" borderId="15" xfId="65" applyNumberFormat="1" applyFont="1" applyBorder="1" applyAlignment="1">
      <alignment horizontal="center" vertical="center" wrapText="1"/>
      <protection/>
    </xf>
    <xf numFmtId="0" fontId="0" fillId="0" borderId="17" xfId="65" applyFont="1" applyFill="1" applyBorder="1" applyAlignment="1">
      <alignment horizontal="left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千位分隔 4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千位分隔 7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workbookViewId="0" topLeftCell="A1">
      <selection activeCell="B11" sqref="B11:D11"/>
    </sheetView>
  </sheetViews>
  <sheetFormatPr defaultColWidth="9.00390625" defaultRowHeight="14.25"/>
  <cols>
    <col min="1" max="1" width="19.50390625" style="54" customWidth="1"/>
    <col min="2" max="2" width="18.50390625" style="54" customWidth="1"/>
    <col min="3" max="3" width="20.75390625" style="54" customWidth="1"/>
    <col min="4" max="4" width="16.00390625" style="54" customWidth="1"/>
    <col min="5" max="16384" width="9.00390625" style="54" customWidth="1"/>
  </cols>
  <sheetData>
    <row r="1" spans="1:4" ht="35.25" customHeight="1">
      <c r="A1" s="55" t="s">
        <v>0</v>
      </c>
      <c r="B1" s="55"/>
      <c r="C1" s="55"/>
      <c r="D1" s="55"/>
    </row>
    <row r="2" spans="1:4" ht="30" customHeight="1">
      <c r="A2" s="56">
        <v>41274</v>
      </c>
      <c r="B2" s="57"/>
      <c r="C2" s="57"/>
      <c r="D2" s="57"/>
    </row>
    <row r="3" spans="1:4" ht="25.5" customHeight="1">
      <c r="A3" s="58" t="s">
        <v>1</v>
      </c>
      <c r="B3" s="58" t="s">
        <v>2</v>
      </c>
      <c r="C3" s="59"/>
      <c r="D3" s="59"/>
    </row>
    <row r="4" spans="1:4" ht="25.5" customHeight="1">
      <c r="A4" s="58" t="s">
        <v>3</v>
      </c>
      <c r="B4" s="58" t="s">
        <v>4</v>
      </c>
      <c r="C4" s="59"/>
      <c r="D4" s="59"/>
    </row>
    <row r="5" spans="1:4" ht="25.5" customHeight="1">
      <c r="A5" s="58" t="s">
        <v>5</v>
      </c>
      <c r="B5" s="60" t="s">
        <v>6</v>
      </c>
      <c r="C5" s="61"/>
      <c r="D5" s="61"/>
    </row>
    <row r="6" spans="1:4" ht="25.5" customHeight="1">
      <c r="A6" s="58" t="s">
        <v>7</v>
      </c>
      <c r="B6" s="58" t="s">
        <v>8</v>
      </c>
      <c r="C6" s="60" t="s">
        <v>9</v>
      </c>
      <c r="D6" s="62" t="s">
        <v>10</v>
      </c>
    </row>
    <row r="7" spans="1:4" ht="25.5" customHeight="1">
      <c r="A7" s="58" t="s">
        <v>11</v>
      </c>
      <c r="B7" s="58" t="s">
        <v>12</v>
      </c>
      <c r="C7" s="58" t="s">
        <v>13</v>
      </c>
      <c r="D7" s="58" t="s">
        <v>14</v>
      </c>
    </row>
    <row r="8" spans="1:4" ht="25.5" customHeight="1">
      <c r="A8" s="58" t="s">
        <v>15</v>
      </c>
      <c r="B8" s="63" t="s">
        <v>10</v>
      </c>
      <c r="C8" s="58" t="s">
        <v>16</v>
      </c>
      <c r="D8" s="58" t="s">
        <v>10</v>
      </c>
    </row>
    <row r="9" spans="1:4" ht="25.5" customHeight="1">
      <c r="A9" s="58" t="s">
        <v>17</v>
      </c>
      <c r="B9" s="64" t="s">
        <v>18</v>
      </c>
      <c r="C9" s="64"/>
      <c r="D9" s="64"/>
    </row>
    <row r="10" spans="1:4" ht="213.75" customHeight="1">
      <c r="A10" s="58" t="s">
        <v>19</v>
      </c>
      <c r="B10" s="58" t="s">
        <v>10</v>
      </c>
      <c r="C10" s="59"/>
      <c r="D10" s="59"/>
    </row>
    <row r="11" spans="1:4" ht="69" customHeight="1">
      <c r="A11" s="58" t="s">
        <v>20</v>
      </c>
      <c r="B11" s="58" t="s">
        <v>10</v>
      </c>
      <c r="C11" s="59"/>
      <c r="D11" s="59"/>
    </row>
    <row r="12" spans="1:4" ht="25.5" customHeight="1">
      <c r="A12" s="65"/>
      <c r="B12" s="65"/>
      <c r="C12" s="65"/>
      <c r="D12" s="65"/>
    </row>
  </sheetData>
  <sheetProtection/>
  <mergeCells count="9">
    <mergeCell ref="A1:D1"/>
    <mergeCell ref="A2:D2"/>
    <mergeCell ref="B3:D3"/>
    <mergeCell ref="B4:D4"/>
    <mergeCell ref="B5:D5"/>
    <mergeCell ref="B9:D9"/>
    <mergeCell ref="B10:D10"/>
    <mergeCell ref="B11:D11"/>
    <mergeCell ref="A12:D12"/>
  </mergeCells>
  <printOptions/>
  <pageMargins left="1.1023622047244095" right="0.7086614173228347" top="1.3385826771653544" bottom="0.7480314960629921" header="0.31496062992125984" footer="0.31496062992125984"/>
  <pageSetup horizontalDpi="600" verticalDpi="600" orientation="portrait" paperSize="9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0">
      <selection activeCell="E42" sqref="E42"/>
    </sheetView>
  </sheetViews>
  <sheetFormatPr defaultColWidth="9.00390625" defaultRowHeight="14.25"/>
  <cols>
    <col min="1" max="1" width="16.875" style="23" customWidth="1"/>
    <col min="2" max="2" width="5.00390625" style="1" customWidth="1"/>
    <col min="3" max="4" width="13.125" style="1" bestFit="1" customWidth="1"/>
    <col min="5" max="5" width="16.875" style="23" customWidth="1"/>
    <col min="6" max="6" width="4.50390625" style="1" customWidth="1"/>
    <col min="7" max="8" width="13.125" style="1" bestFit="1" customWidth="1"/>
    <col min="9" max="16384" width="9.00390625" style="1" customWidth="1"/>
  </cols>
  <sheetData>
    <row r="1" spans="1:8" ht="51.75" customHeight="1">
      <c r="A1" s="44" t="s">
        <v>21</v>
      </c>
      <c r="B1" s="44"/>
      <c r="C1" s="44"/>
      <c r="D1" s="44"/>
      <c r="E1" s="44"/>
      <c r="F1" s="44"/>
      <c r="G1" s="44"/>
      <c r="H1" s="44"/>
    </row>
    <row r="2" spans="1:8" s="43" customFormat="1" ht="18" customHeight="1">
      <c r="A2" s="45" t="s">
        <v>22</v>
      </c>
      <c r="B2" s="45"/>
      <c r="C2" s="45"/>
      <c r="D2" s="45"/>
      <c r="E2" s="46">
        <v>41274</v>
      </c>
      <c r="F2" s="19"/>
      <c r="G2" s="19"/>
      <c r="H2" s="47" t="s">
        <v>23</v>
      </c>
    </row>
    <row r="3" spans="1:8" s="19" customFormat="1" ht="17.25" customHeight="1">
      <c r="A3" s="30" t="s">
        <v>24</v>
      </c>
      <c r="B3" s="31" t="s">
        <v>25</v>
      </c>
      <c r="C3" s="31" t="s">
        <v>26</v>
      </c>
      <c r="D3" s="31" t="s">
        <v>27</v>
      </c>
      <c r="E3" s="30" t="s">
        <v>28</v>
      </c>
      <c r="F3" s="31" t="s">
        <v>25</v>
      </c>
      <c r="G3" s="31" t="s">
        <v>26</v>
      </c>
      <c r="H3" s="31" t="s">
        <v>27</v>
      </c>
    </row>
    <row r="4" spans="1:8" s="19" customFormat="1" ht="17.25" customHeight="1">
      <c r="A4" s="32" t="s">
        <v>29</v>
      </c>
      <c r="B4" s="31"/>
      <c r="C4" s="48"/>
      <c r="D4" s="48"/>
      <c r="E4" s="32" t="s">
        <v>30</v>
      </c>
      <c r="F4" s="31"/>
      <c r="G4" s="48"/>
      <c r="H4" s="48"/>
    </row>
    <row r="5" spans="1:8" s="19" customFormat="1" ht="17.25" customHeight="1">
      <c r="A5" s="32" t="s">
        <v>31</v>
      </c>
      <c r="B5" s="31">
        <v>1</v>
      </c>
      <c r="C5" s="33">
        <v>2000283.33</v>
      </c>
      <c r="D5" s="33">
        <v>2438506.14</v>
      </c>
      <c r="E5" s="32" t="s">
        <v>32</v>
      </c>
      <c r="F5" s="31">
        <v>23</v>
      </c>
      <c r="G5" s="34">
        <v>0</v>
      </c>
      <c r="H5" s="34">
        <v>0</v>
      </c>
    </row>
    <row r="6" spans="1:8" s="19" customFormat="1" ht="17.25" customHeight="1">
      <c r="A6" s="32" t="s">
        <v>33</v>
      </c>
      <c r="B6" s="31">
        <v>2</v>
      </c>
      <c r="C6" s="34">
        <v>0</v>
      </c>
      <c r="D6" s="34">
        <v>0</v>
      </c>
      <c r="E6" s="32" t="s">
        <v>34</v>
      </c>
      <c r="F6" s="31">
        <v>24</v>
      </c>
      <c r="G6" s="34">
        <v>0</v>
      </c>
      <c r="H6" s="34">
        <v>0</v>
      </c>
    </row>
    <row r="7" spans="1:8" s="19" customFormat="1" ht="17.25" customHeight="1">
      <c r="A7" s="32" t="s">
        <v>35</v>
      </c>
      <c r="B7" s="31">
        <v>3</v>
      </c>
      <c r="C7" s="34">
        <v>0</v>
      </c>
      <c r="D7" s="34">
        <v>0</v>
      </c>
      <c r="E7" s="32" t="s">
        <v>36</v>
      </c>
      <c r="F7" s="31">
        <v>25</v>
      </c>
      <c r="G7" s="34">
        <v>0</v>
      </c>
      <c r="H7" s="34">
        <v>0</v>
      </c>
    </row>
    <row r="8" spans="1:8" s="19" customFormat="1" ht="17.25" customHeight="1">
      <c r="A8" s="32" t="s">
        <v>37</v>
      </c>
      <c r="B8" s="31">
        <v>4</v>
      </c>
      <c r="C8" s="34">
        <v>0</v>
      </c>
      <c r="D8" s="34">
        <v>0</v>
      </c>
      <c r="E8" s="32" t="s">
        <v>38</v>
      </c>
      <c r="F8" s="31">
        <v>26</v>
      </c>
      <c r="G8" s="34">
        <v>0</v>
      </c>
      <c r="H8" s="34">
        <v>0</v>
      </c>
    </row>
    <row r="9" spans="1:8" s="19" customFormat="1" ht="17.25" customHeight="1">
      <c r="A9" s="32" t="s">
        <v>39</v>
      </c>
      <c r="B9" s="31">
        <v>5</v>
      </c>
      <c r="C9" s="34">
        <v>0</v>
      </c>
      <c r="D9" s="34">
        <v>0</v>
      </c>
      <c r="E9" s="32" t="s">
        <v>40</v>
      </c>
      <c r="F9" s="31">
        <v>27</v>
      </c>
      <c r="G9" s="34">
        <v>0</v>
      </c>
      <c r="H9" s="34">
        <v>0</v>
      </c>
    </row>
    <row r="10" spans="1:8" s="19" customFormat="1" ht="17.25" customHeight="1">
      <c r="A10" s="32" t="s">
        <v>41</v>
      </c>
      <c r="B10" s="31">
        <v>6</v>
      </c>
      <c r="C10" s="34">
        <v>0</v>
      </c>
      <c r="D10" s="34">
        <v>0</v>
      </c>
      <c r="E10" s="32" t="s">
        <v>42</v>
      </c>
      <c r="F10" s="31">
        <v>28</v>
      </c>
      <c r="G10" s="34">
        <v>0</v>
      </c>
      <c r="H10" s="34">
        <v>0</v>
      </c>
    </row>
    <row r="11" spans="1:8" s="19" customFormat="1" ht="17.25" customHeight="1">
      <c r="A11" s="35" t="s">
        <v>43</v>
      </c>
      <c r="B11" s="31">
        <v>7</v>
      </c>
      <c r="C11" s="34">
        <v>0</v>
      </c>
      <c r="D11" s="34">
        <v>0</v>
      </c>
      <c r="E11" s="32" t="s">
        <v>44</v>
      </c>
      <c r="F11" s="31">
        <v>29</v>
      </c>
      <c r="G11" s="34">
        <v>0</v>
      </c>
      <c r="H11" s="34">
        <v>0</v>
      </c>
    </row>
    <row r="12" spans="1:8" s="19" customFormat="1" ht="17.25" customHeight="1">
      <c r="A12" s="32" t="s">
        <v>45</v>
      </c>
      <c r="B12" s="31">
        <v>8</v>
      </c>
      <c r="C12" s="34">
        <v>0</v>
      </c>
      <c r="D12" s="34">
        <v>0</v>
      </c>
      <c r="E12" s="35" t="s">
        <v>46</v>
      </c>
      <c r="F12" s="31">
        <v>30</v>
      </c>
      <c r="G12" s="34">
        <v>0</v>
      </c>
      <c r="H12" s="34">
        <v>0</v>
      </c>
    </row>
    <row r="13" spans="1:8" s="19" customFormat="1" ht="17.25" customHeight="1">
      <c r="A13" s="30" t="s">
        <v>47</v>
      </c>
      <c r="B13" s="31">
        <v>9</v>
      </c>
      <c r="C13" s="33">
        <f>SUM(C5:C12)</f>
        <v>2000283.33</v>
      </c>
      <c r="D13" s="33">
        <f>SUM(D5:D12)</f>
        <v>2438506.14</v>
      </c>
      <c r="E13" s="32" t="s">
        <v>48</v>
      </c>
      <c r="F13" s="31">
        <v>31</v>
      </c>
      <c r="G13" s="34">
        <v>0</v>
      </c>
      <c r="H13" s="34">
        <v>0</v>
      </c>
    </row>
    <row r="14" spans="1:8" s="19" customFormat="1" ht="17.25" customHeight="1">
      <c r="A14" s="32"/>
      <c r="B14" s="31"/>
      <c r="C14" s="49"/>
      <c r="D14" s="49"/>
      <c r="E14" s="30" t="s">
        <v>49</v>
      </c>
      <c r="F14" s="31">
        <v>32</v>
      </c>
      <c r="G14" s="34">
        <f>SUM(G5:G13)</f>
        <v>0</v>
      </c>
      <c r="H14" s="34">
        <f>SUM(H5:H13)</f>
        <v>0</v>
      </c>
    </row>
    <row r="15" spans="1:8" s="19" customFormat="1" ht="17.25" customHeight="1">
      <c r="A15" s="32" t="s">
        <v>50</v>
      </c>
      <c r="B15" s="31"/>
      <c r="C15" s="49"/>
      <c r="D15" s="49"/>
      <c r="E15" s="32"/>
      <c r="F15" s="31"/>
      <c r="G15" s="34"/>
      <c r="H15" s="34"/>
    </row>
    <row r="16" spans="1:8" s="19" customFormat="1" ht="17.25" customHeight="1">
      <c r="A16" s="32" t="s">
        <v>51</v>
      </c>
      <c r="B16" s="31">
        <v>10</v>
      </c>
      <c r="C16" s="34">
        <v>0</v>
      </c>
      <c r="D16" s="34">
        <v>0</v>
      </c>
      <c r="E16" s="32" t="s">
        <v>52</v>
      </c>
      <c r="F16" s="31"/>
      <c r="G16" s="34"/>
      <c r="H16" s="34"/>
    </row>
    <row r="17" spans="1:8" s="19" customFormat="1" ht="17.25" customHeight="1">
      <c r="A17" s="32" t="s">
        <v>53</v>
      </c>
      <c r="B17" s="31">
        <v>11</v>
      </c>
      <c r="C17" s="34">
        <v>0</v>
      </c>
      <c r="D17" s="34">
        <v>0</v>
      </c>
      <c r="E17" s="32" t="s">
        <v>54</v>
      </c>
      <c r="F17" s="31">
        <v>33</v>
      </c>
      <c r="G17" s="34">
        <v>0</v>
      </c>
      <c r="H17" s="34">
        <v>0</v>
      </c>
    </row>
    <row r="18" spans="1:8" s="19" customFormat="1" ht="17.25" customHeight="1">
      <c r="A18" s="30" t="s">
        <v>55</v>
      </c>
      <c r="B18" s="31">
        <v>12</v>
      </c>
      <c r="C18" s="34">
        <f>SUM(C16:C17)</f>
        <v>0</v>
      </c>
      <c r="D18" s="34">
        <f>SUM(D16:D17)</f>
        <v>0</v>
      </c>
      <c r="E18" s="32" t="s">
        <v>56</v>
      </c>
      <c r="F18" s="31">
        <v>34</v>
      </c>
      <c r="G18" s="34">
        <v>0</v>
      </c>
      <c r="H18" s="34">
        <v>0</v>
      </c>
    </row>
    <row r="19" spans="1:8" s="19" customFormat="1" ht="17.25" customHeight="1">
      <c r="A19" s="32"/>
      <c r="B19" s="31"/>
      <c r="C19" s="34"/>
      <c r="D19" s="34"/>
      <c r="E19" s="32" t="s">
        <v>57</v>
      </c>
      <c r="F19" s="31">
        <v>35</v>
      </c>
      <c r="G19" s="34">
        <v>0</v>
      </c>
      <c r="H19" s="34">
        <v>0</v>
      </c>
    </row>
    <row r="20" spans="1:8" s="19" customFormat="1" ht="17.25" customHeight="1">
      <c r="A20" s="32" t="s">
        <v>58</v>
      </c>
      <c r="B20" s="31"/>
      <c r="C20" s="34"/>
      <c r="D20" s="34"/>
      <c r="E20" s="30" t="s">
        <v>59</v>
      </c>
      <c r="F20" s="31">
        <v>36</v>
      </c>
      <c r="G20" s="34">
        <f>SUM(G17:G19)</f>
        <v>0</v>
      </c>
      <c r="H20" s="34">
        <f>SUM(H17:H19)</f>
        <v>0</v>
      </c>
    </row>
    <row r="21" spans="1:8" s="19" customFormat="1" ht="17.25" customHeight="1">
      <c r="A21" s="32" t="s">
        <v>60</v>
      </c>
      <c r="B21" s="31">
        <v>13</v>
      </c>
      <c r="C21" s="34">
        <v>0</v>
      </c>
      <c r="D21" s="34">
        <v>0</v>
      </c>
      <c r="E21" s="32"/>
      <c r="F21" s="31"/>
      <c r="G21" s="34"/>
      <c r="H21" s="34"/>
    </row>
    <row r="22" spans="1:8" s="19" customFormat="1" ht="17.25" customHeight="1">
      <c r="A22" s="32" t="s">
        <v>61</v>
      </c>
      <c r="B22" s="31">
        <v>14</v>
      </c>
      <c r="C22" s="34">
        <v>0</v>
      </c>
      <c r="D22" s="34">
        <v>0</v>
      </c>
      <c r="E22" s="32" t="s">
        <v>62</v>
      </c>
      <c r="F22" s="31"/>
      <c r="G22" s="34"/>
      <c r="H22" s="34"/>
    </row>
    <row r="23" spans="1:8" s="19" customFormat="1" ht="17.25" customHeight="1">
      <c r="A23" s="32" t="s">
        <v>63</v>
      </c>
      <c r="B23" s="31">
        <v>15</v>
      </c>
      <c r="C23" s="34">
        <f>C21-C22</f>
        <v>0</v>
      </c>
      <c r="D23" s="34">
        <f>D21-D22</f>
        <v>0</v>
      </c>
      <c r="E23" s="32" t="s">
        <v>64</v>
      </c>
      <c r="F23" s="31">
        <v>37</v>
      </c>
      <c r="G23" s="34">
        <v>0</v>
      </c>
      <c r="H23" s="34">
        <v>0</v>
      </c>
    </row>
    <row r="24" spans="1:8" s="19" customFormat="1" ht="17.25" customHeight="1">
      <c r="A24" s="32" t="s">
        <v>65</v>
      </c>
      <c r="B24" s="31">
        <v>16</v>
      </c>
      <c r="C24" s="34">
        <v>0</v>
      </c>
      <c r="D24" s="34">
        <v>0</v>
      </c>
      <c r="E24" s="30" t="s">
        <v>66</v>
      </c>
      <c r="F24" s="31">
        <v>38</v>
      </c>
      <c r="G24" s="34">
        <f>SUM(G22,G19,G13)</f>
        <v>0</v>
      </c>
      <c r="H24" s="34">
        <f>SUM(H22,H19,H13)</f>
        <v>0</v>
      </c>
    </row>
    <row r="25" spans="1:8" s="19" customFormat="1" ht="17.25" customHeight="1">
      <c r="A25" s="32" t="s">
        <v>67</v>
      </c>
      <c r="B25" s="31">
        <v>17</v>
      </c>
      <c r="C25" s="34">
        <v>0</v>
      </c>
      <c r="D25" s="34">
        <v>0</v>
      </c>
      <c r="E25" s="30"/>
      <c r="F25" s="31"/>
      <c r="G25" s="33"/>
      <c r="H25" s="33"/>
    </row>
    <row r="26" spans="1:8" s="19" customFormat="1" ht="17.25" customHeight="1">
      <c r="A26" s="32" t="s">
        <v>68</v>
      </c>
      <c r="B26" s="31">
        <v>18</v>
      </c>
      <c r="C26" s="34">
        <v>0</v>
      </c>
      <c r="D26" s="34">
        <v>0</v>
      </c>
      <c r="E26" s="32"/>
      <c r="F26" s="31"/>
      <c r="G26" s="33"/>
      <c r="H26" s="33"/>
    </row>
    <row r="27" spans="1:8" s="19" customFormat="1" ht="17.25" customHeight="1">
      <c r="A27" s="30" t="s">
        <v>69</v>
      </c>
      <c r="B27" s="31">
        <v>19</v>
      </c>
      <c r="C27" s="34">
        <f>SUM(C23:C26)</f>
        <v>0</v>
      </c>
      <c r="D27" s="34">
        <f>SUM(D23:D26)</f>
        <v>0</v>
      </c>
      <c r="E27" s="32"/>
      <c r="F27" s="31"/>
      <c r="G27" s="33"/>
      <c r="H27" s="33"/>
    </row>
    <row r="28" spans="1:8" s="19" customFormat="1" ht="17.25" customHeight="1">
      <c r="A28" s="32"/>
      <c r="B28" s="31"/>
      <c r="C28" s="34"/>
      <c r="D28" s="34"/>
      <c r="E28" s="32"/>
      <c r="F28" s="31"/>
      <c r="G28" s="33"/>
      <c r="H28" s="33"/>
    </row>
    <row r="29" spans="1:8" s="19" customFormat="1" ht="17.25" customHeight="1">
      <c r="A29" s="32" t="s">
        <v>70</v>
      </c>
      <c r="B29" s="31"/>
      <c r="C29" s="34"/>
      <c r="D29" s="34"/>
      <c r="E29" s="32"/>
      <c r="F29" s="31"/>
      <c r="G29" s="33"/>
      <c r="H29" s="33"/>
    </row>
    <row r="30" spans="1:8" s="19" customFormat="1" ht="17.25" customHeight="1">
      <c r="A30" s="32" t="s">
        <v>71</v>
      </c>
      <c r="B30" s="31">
        <v>20</v>
      </c>
      <c r="C30" s="34">
        <v>0</v>
      </c>
      <c r="D30" s="34">
        <v>0</v>
      </c>
      <c r="E30" s="32" t="s">
        <v>72</v>
      </c>
      <c r="F30" s="31"/>
      <c r="G30" s="33"/>
      <c r="H30" s="33"/>
    </row>
    <row r="31" spans="1:8" s="19" customFormat="1" ht="17.25" customHeight="1">
      <c r="A31" s="32"/>
      <c r="B31" s="31"/>
      <c r="C31" s="34"/>
      <c r="D31" s="34"/>
      <c r="E31" s="32" t="s">
        <v>73</v>
      </c>
      <c r="F31" s="31">
        <v>39</v>
      </c>
      <c r="G31" s="33">
        <v>2000283.33</v>
      </c>
      <c r="H31" s="33">
        <f>2017581.14+420925</f>
        <v>2438506.1399999997</v>
      </c>
    </row>
    <row r="32" spans="1:8" s="19" customFormat="1" ht="17.25" customHeight="1">
      <c r="A32" s="50" t="s">
        <v>74</v>
      </c>
      <c r="B32" s="31"/>
      <c r="C32" s="34"/>
      <c r="D32" s="34"/>
      <c r="E32" s="32" t="s">
        <v>75</v>
      </c>
      <c r="F32" s="31">
        <v>40</v>
      </c>
      <c r="G32" s="34">
        <v>0</v>
      </c>
      <c r="H32" s="34">
        <v>0</v>
      </c>
    </row>
    <row r="33" spans="1:8" s="19" customFormat="1" ht="17.25" customHeight="1">
      <c r="A33" s="50" t="s">
        <v>76</v>
      </c>
      <c r="B33" s="31">
        <v>21</v>
      </c>
      <c r="C33" s="34">
        <v>0</v>
      </c>
      <c r="D33" s="34">
        <v>0</v>
      </c>
      <c r="E33" s="30" t="s">
        <v>77</v>
      </c>
      <c r="F33" s="31">
        <v>41</v>
      </c>
      <c r="G33" s="33">
        <f>SUM(G31:G32)</f>
        <v>2000283.33</v>
      </c>
      <c r="H33" s="33">
        <f>SUM(H31:H32)</f>
        <v>2438506.1399999997</v>
      </c>
    </row>
    <row r="34" spans="1:8" s="19" customFormat="1" ht="17.25" customHeight="1">
      <c r="A34" s="32"/>
      <c r="B34" s="31"/>
      <c r="C34" s="33"/>
      <c r="D34" s="33"/>
      <c r="E34" s="32"/>
      <c r="F34" s="31"/>
      <c r="G34" s="33"/>
      <c r="H34" s="33"/>
    </row>
    <row r="35" spans="1:8" s="19" customFormat="1" ht="17.25" customHeight="1">
      <c r="A35" s="30" t="s">
        <v>78</v>
      </c>
      <c r="B35" s="31">
        <v>22</v>
      </c>
      <c r="C35" s="33">
        <f>SUM(C33,C30,C27,C18,C13)</f>
        <v>2000283.33</v>
      </c>
      <c r="D35" s="33">
        <f>SUM(D33,D30,D27,D18,D13)</f>
        <v>2438506.14</v>
      </c>
      <c r="E35" s="30" t="s">
        <v>79</v>
      </c>
      <c r="F35" s="31">
        <v>42</v>
      </c>
      <c r="G35" s="33">
        <f>SUM(G33,G25)</f>
        <v>2000283.33</v>
      </c>
      <c r="H35" s="33">
        <f>SUM(H33,H25)</f>
        <v>2438506.1399999997</v>
      </c>
    </row>
    <row r="36" spans="1:7" s="21" customFormat="1" ht="14.25">
      <c r="A36" s="51" t="s">
        <v>80</v>
      </c>
      <c r="B36" s="37"/>
      <c r="C36" s="21" t="s">
        <v>81</v>
      </c>
      <c r="D36" s="38" t="s">
        <v>82</v>
      </c>
      <c r="E36" s="38"/>
      <c r="F36" s="39" t="s">
        <v>83</v>
      </c>
      <c r="G36" s="38" t="s">
        <v>8</v>
      </c>
    </row>
    <row r="37" spans="1:8" ht="14.25">
      <c r="A37" s="52"/>
      <c r="B37" s="52"/>
      <c r="G37" s="53"/>
      <c r="H37" s="53"/>
    </row>
  </sheetData>
  <sheetProtection/>
  <mergeCells count="3">
    <mergeCell ref="A1:H1"/>
    <mergeCell ref="A2:D2"/>
    <mergeCell ref="G37:H37"/>
  </mergeCells>
  <printOptions horizontalCentered="1"/>
  <pageMargins left="0.35433070866141736" right="0.15748031496062992" top="0.9842519685039371" bottom="0.9842519685039371" header="0.5118110236220472" footer="0.5118110236220472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F14" sqref="F14"/>
    </sheetView>
  </sheetViews>
  <sheetFormatPr defaultColWidth="9.00390625" defaultRowHeight="14.25"/>
  <cols>
    <col min="1" max="1" width="28.50390625" style="23" customWidth="1"/>
    <col min="2" max="2" width="3.875" style="24" customWidth="1"/>
    <col min="3" max="3" width="13.125" style="1" bestFit="1" customWidth="1"/>
    <col min="4" max="4" width="6.50390625" style="1" bestFit="1" customWidth="1"/>
    <col min="5" max="6" width="13.125" style="1" bestFit="1" customWidth="1"/>
    <col min="7" max="7" width="11.25390625" style="1" bestFit="1" customWidth="1"/>
    <col min="8" max="8" width="13.125" style="1" bestFit="1" customWidth="1"/>
    <col min="9" max="16384" width="9.00390625" style="1" customWidth="1"/>
  </cols>
  <sheetData>
    <row r="1" spans="1:8" ht="35.25" customHeight="1">
      <c r="A1" s="25" t="s">
        <v>84</v>
      </c>
      <c r="B1" s="25"/>
      <c r="C1" s="25"/>
      <c r="D1" s="25"/>
      <c r="E1" s="25"/>
      <c r="F1" s="25"/>
      <c r="G1" s="25"/>
      <c r="H1" s="25"/>
    </row>
    <row r="2" spans="1:8" s="19" customFormat="1" ht="22.5" customHeight="1">
      <c r="A2" s="26" t="s">
        <v>85</v>
      </c>
      <c r="B2" s="26"/>
      <c r="C2" s="26"/>
      <c r="D2" s="27">
        <v>41274</v>
      </c>
      <c r="E2" s="27"/>
      <c r="F2" s="28"/>
      <c r="G2" s="29" t="s">
        <v>86</v>
      </c>
      <c r="H2" s="29"/>
    </row>
    <row r="3" spans="1:8" s="19" customFormat="1" ht="25.5" customHeight="1">
      <c r="A3" s="30" t="s">
        <v>87</v>
      </c>
      <c r="B3" s="31" t="s">
        <v>25</v>
      </c>
      <c r="C3" s="31" t="s">
        <v>26</v>
      </c>
      <c r="D3" s="31"/>
      <c r="E3" s="31"/>
      <c r="F3" s="31" t="s">
        <v>27</v>
      </c>
      <c r="G3" s="31"/>
      <c r="H3" s="31"/>
    </row>
    <row r="4" spans="1:8" s="19" customFormat="1" ht="25.5" customHeight="1">
      <c r="A4" s="30"/>
      <c r="B4" s="31"/>
      <c r="C4" s="31" t="s">
        <v>88</v>
      </c>
      <c r="D4" s="31" t="s">
        <v>89</v>
      </c>
      <c r="E4" s="31" t="s">
        <v>90</v>
      </c>
      <c r="F4" s="31" t="s">
        <v>88</v>
      </c>
      <c r="G4" s="31" t="s">
        <v>89</v>
      </c>
      <c r="H4" s="31" t="s">
        <v>90</v>
      </c>
    </row>
    <row r="5" spans="1:8" s="20" customFormat="1" ht="25.5" customHeight="1">
      <c r="A5" s="32" t="s">
        <v>91</v>
      </c>
      <c r="B5" s="31"/>
      <c r="C5" s="33"/>
      <c r="D5" s="33"/>
      <c r="E5" s="33"/>
      <c r="F5" s="33"/>
      <c r="G5" s="33"/>
      <c r="H5" s="33"/>
    </row>
    <row r="6" spans="1:8" s="20" customFormat="1" ht="25.5" customHeight="1">
      <c r="A6" s="32" t="s">
        <v>92</v>
      </c>
      <c r="B6" s="31">
        <v>1</v>
      </c>
      <c r="C6" s="33">
        <v>2000000</v>
      </c>
      <c r="D6" s="34">
        <v>0</v>
      </c>
      <c r="E6" s="33">
        <f>C6+D6</f>
        <v>2000000</v>
      </c>
      <c r="F6" s="33">
        <f>3618285-530000</f>
        <v>3088285</v>
      </c>
      <c r="G6" s="33">
        <f>3618285-F6</f>
        <v>530000</v>
      </c>
      <c r="H6" s="33">
        <f>SUM(F6:G6)</f>
        <v>3618285</v>
      </c>
    </row>
    <row r="7" spans="1:8" s="20" customFormat="1" ht="25.5" customHeight="1">
      <c r="A7" s="32" t="s">
        <v>93</v>
      </c>
      <c r="B7" s="31">
        <v>2</v>
      </c>
      <c r="C7" s="34">
        <v>0</v>
      </c>
      <c r="D7" s="34">
        <v>0</v>
      </c>
      <c r="E7" s="34">
        <f aca="true" t="shared" si="0" ref="E7:E24">SUM(C7:D7)</f>
        <v>0</v>
      </c>
      <c r="F7" s="34">
        <v>0</v>
      </c>
      <c r="G7" s="34">
        <v>0</v>
      </c>
      <c r="H7" s="34">
        <f aca="true" t="shared" si="1" ref="H7:H24">SUM(F7:G7)</f>
        <v>0</v>
      </c>
    </row>
    <row r="8" spans="1:8" s="20" customFormat="1" ht="25.5" customHeight="1">
      <c r="A8" s="32" t="s">
        <v>94</v>
      </c>
      <c r="B8" s="31">
        <v>3</v>
      </c>
      <c r="C8" s="34">
        <v>0</v>
      </c>
      <c r="D8" s="34">
        <v>0</v>
      </c>
      <c r="E8" s="34">
        <f t="shared" si="0"/>
        <v>0</v>
      </c>
      <c r="F8" s="34">
        <v>0</v>
      </c>
      <c r="G8" s="34">
        <v>0</v>
      </c>
      <c r="H8" s="34">
        <f t="shared" si="1"/>
        <v>0</v>
      </c>
    </row>
    <row r="9" spans="1:8" s="20" customFormat="1" ht="25.5" customHeight="1">
      <c r="A9" s="32" t="s">
        <v>95</v>
      </c>
      <c r="B9" s="31">
        <v>4</v>
      </c>
      <c r="C9" s="34">
        <v>0</v>
      </c>
      <c r="D9" s="34">
        <v>0</v>
      </c>
      <c r="E9" s="34">
        <f t="shared" si="0"/>
        <v>0</v>
      </c>
      <c r="F9" s="34">
        <v>0</v>
      </c>
      <c r="G9" s="34">
        <v>0</v>
      </c>
      <c r="H9" s="34">
        <f t="shared" si="1"/>
        <v>0</v>
      </c>
    </row>
    <row r="10" spans="1:8" s="20" customFormat="1" ht="25.5" customHeight="1">
      <c r="A10" s="32" t="s">
        <v>96</v>
      </c>
      <c r="B10" s="31">
        <v>5</v>
      </c>
      <c r="C10" s="34">
        <v>0</v>
      </c>
      <c r="D10" s="34">
        <v>0</v>
      </c>
      <c r="E10" s="34">
        <f t="shared" si="0"/>
        <v>0</v>
      </c>
      <c r="F10" s="34">
        <v>0</v>
      </c>
      <c r="G10" s="34">
        <v>0</v>
      </c>
      <c r="H10" s="34">
        <f t="shared" si="1"/>
        <v>0</v>
      </c>
    </row>
    <row r="11" spans="1:8" s="20" customFormat="1" ht="25.5" customHeight="1">
      <c r="A11" s="32" t="s">
        <v>97</v>
      </c>
      <c r="B11" s="31">
        <v>6</v>
      </c>
      <c r="C11" s="33">
        <v>333.33</v>
      </c>
      <c r="D11" s="33">
        <v>0</v>
      </c>
      <c r="E11" s="33">
        <f t="shared" si="0"/>
        <v>333.33</v>
      </c>
      <c r="F11" s="33">
        <v>17357.81</v>
      </c>
      <c r="G11" s="34">
        <v>0</v>
      </c>
      <c r="H11" s="33">
        <f t="shared" si="1"/>
        <v>17357.81</v>
      </c>
    </row>
    <row r="12" spans="1:8" s="20" customFormat="1" ht="25.5" customHeight="1">
      <c r="A12" s="30" t="s">
        <v>98</v>
      </c>
      <c r="B12" s="31">
        <v>7</v>
      </c>
      <c r="C12" s="33">
        <f>SUM(C6:C11)</f>
        <v>2000333.33</v>
      </c>
      <c r="D12" s="33">
        <v>0</v>
      </c>
      <c r="E12" s="33">
        <f t="shared" si="0"/>
        <v>2000333.33</v>
      </c>
      <c r="F12" s="33">
        <f>SUM(F6:F11)</f>
        <v>3105642.81</v>
      </c>
      <c r="G12" s="33">
        <f>SUM(G6:G11)</f>
        <v>530000</v>
      </c>
      <c r="H12" s="33">
        <f t="shared" si="1"/>
        <v>3635642.81</v>
      </c>
    </row>
    <row r="13" spans="1:8" s="20" customFormat="1" ht="25.5" customHeight="1">
      <c r="A13" s="32" t="s">
        <v>99</v>
      </c>
      <c r="B13" s="31"/>
      <c r="C13" s="33"/>
      <c r="D13" s="33"/>
      <c r="E13" s="33"/>
      <c r="F13" s="33"/>
      <c r="G13" s="33"/>
      <c r="H13" s="33"/>
    </row>
    <row r="14" spans="1:8" s="20" customFormat="1" ht="25.5" customHeight="1">
      <c r="A14" s="32" t="s">
        <v>100</v>
      </c>
      <c r="B14" s="31">
        <v>8</v>
      </c>
      <c r="C14" s="34">
        <v>0</v>
      </c>
      <c r="D14" s="34">
        <v>0</v>
      </c>
      <c r="E14" s="34">
        <f t="shared" si="0"/>
        <v>0</v>
      </c>
      <c r="F14" s="33">
        <f>3197360-530000</f>
        <v>2667360</v>
      </c>
      <c r="G14" s="33">
        <f>3197360-F14</f>
        <v>530000</v>
      </c>
      <c r="H14" s="33">
        <f t="shared" si="1"/>
        <v>3197360</v>
      </c>
    </row>
    <row r="15" spans="1:8" s="20" customFormat="1" ht="25.5" customHeight="1">
      <c r="A15" s="32" t="s">
        <v>101</v>
      </c>
      <c r="B15" s="31">
        <v>9</v>
      </c>
      <c r="C15" s="33">
        <f>SUM(C16:C18)</f>
        <v>50</v>
      </c>
      <c r="D15" s="34">
        <f>SUM(D16:D18)</f>
        <v>0</v>
      </c>
      <c r="E15" s="33">
        <f>SUM(E16:E18)</f>
        <v>50</v>
      </c>
      <c r="F15" s="33">
        <f>SUM(F16:F18)</f>
        <v>60</v>
      </c>
      <c r="G15" s="34">
        <v>0</v>
      </c>
      <c r="H15" s="33">
        <f t="shared" si="1"/>
        <v>60</v>
      </c>
    </row>
    <row r="16" spans="1:8" s="20" customFormat="1" ht="25.5" customHeight="1">
      <c r="A16" s="32" t="s">
        <v>102</v>
      </c>
      <c r="B16" s="31"/>
      <c r="C16" s="34">
        <v>0</v>
      </c>
      <c r="D16" s="34">
        <v>0</v>
      </c>
      <c r="E16" s="34">
        <f t="shared" si="0"/>
        <v>0</v>
      </c>
      <c r="F16" s="34">
        <v>0</v>
      </c>
      <c r="G16" s="34">
        <v>0</v>
      </c>
      <c r="H16" s="34">
        <f t="shared" si="1"/>
        <v>0</v>
      </c>
    </row>
    <row r="17" spans="1:8" s="20" customFormat="1" ht="25.5" customHeight="1">
      <c r="A17" s="32" t="s">
        <v>103</v>
      </c>
      <c r="B17" s="31"/>
      <c r="C17" s="33">
        <v>50</v>
      </c>
      <c r="D17" s="34">
        <v>0</v>
      </c>
      <c r="E17" s="33">
        <f t="shared" si="0"/>
        <v>50</v>
      </c>
      <c r="F17" s="33">
        <v>60</v>
      </c>
      <c r="G17" s="33">
        <v>0</v>
      </c>
      <c r="H17" s="33">
        <f t="shared" si="1"/>
        <v>60</v>
      </c>
    </row>
    <row r="18" spans="1:8" s="20" customFormat="1" ht="25.5" customHeight="1">
      <c r="A18" s="32" t="s">
        <v>104</v>
      </c>
      <c r="B18" s="31"/>
      <c r="C18" s="34">
        <v>0</v>
      </c>
      <c r="D18" s="34">
        <v>0</v>
      </c>
      <c r="E18" s="34">
        <f t="shared" si="0"/>
        <v>0</v>
      </c>
      <c r="F18" s="34">
        <v>0</v>
      </c>
      <c r="G18" s="34">
        <v>0</v>
      </c>
      <c r="H18" s="34">
        <f t="shared" si="1"/>
        <v>0</v>
      </c>
    </row>
    <row r="19" spans="1:8" s="20" customFormat="1" ht="25.5" customHeight="1">
      <c r="A19" s="32" t="s">
        <v>105</v>
      </c>
      <c r="B19" s="31">
        <v>10</v>
      </c>
      <c r="C19" s="34">
        <v>0</v>
      </c>
      <c r="D19" s="34">
        <v>0</v>
      </c>
      <c r="E19" s="34">
        <f t="shared" si="0"/>
        <v>0</v>
      </c>
      <c r="F19" s="34">
        <v>0</v>
      </c>
      <c r="G19" s="34">
        <v>0</v>
      </c>
      <c r="H19" s="34">
        <f t="shared" si="1"/>
        <v>0</v>
      </c>
    </row>
    <row r="20" spans="1:8" s="20" customFormat="1" ht="25.5" customHeight="1">
      <c r="A20" s="32" t="s">
        <v>106</v>
      </c>
      <c r="B20" s="31">
        <v>11</v>
      </c>
      <c r="C20" s="34">
        <v>0</v>
      </c>
      <c r="D20" s="34">
        <v>0</v>
      </c>
      <c r="E20" s="34">
        <f t="shared" si="0"/>
        <v>0</v>
      </c>
      <c r="F20" s="34">
        <v>0</v>
      </c>
      <c r="G20" s="34">
        <v>0</v>
      </c>
      <c r="H20" s="34">
        <f t="shared" si="1"/>
        <v>0</v>
      </c>
    </row>
    <row r="21" spans="1:8" s="20" customFormat="1" ht="25.5" customHeight="1" hidden="1">
      <c r="A21" s="30" t="s">
        <v>81</v>
      </c>
      <c r="B21" s="31"/>
      <c r="C21" s="33"/>
      <c r="D21" s="34"/>
      <c r="E21" s="33"/>
      <c r="F21" s="33"/>
      <c r="G21" s="33"/>
      <c r="H21" s="33">
        <f t="shared" si="1"/>
        <v>0</v>
      </c>
    </row>
    <row r="22" spans="1:8" s="20" customFormat="1" ht="25.5" customHeight="1">
      <c r="A22" s="30" t="s">
        <v>107</v>
      </c>
      <c r="B22" s="31">
        <v>12</v>
      </c>
      <c r="C22" s="33">
        <f>C14+C15+C19+C20</f>
        <v>50</v>
      </c>
      <c r="D22" s="34">
        <f>D14+D15+D19+D20</f>
        <v>0</v>
      </c>
      <c r="E22" s="33">
        <f>E14+E15+E19+E20</f>
        <v>50</v>
      </c>
      <c r="F22" s="33">
        <f>F14+F15+F19+F20</f>
        <v>2667420</v>
      </c>
      <c r="G22" s="33">
        <f>G14+G15+G19+G20</f>
        <v>530000</v>
      </c>
      <c r="H22" s="33">
        <f t="shared" si="1"/>
        <v>3197420</v>
      </c>
    </row>
    <row r="23" spans="1:8" s="20" customFormat="1" ht="25.5" customHeight="1">
      <c r="A23" s="35" t="s">
        <v>108</v>
      </c>
      <c r="B23" s="31">
        <v>18</v>
      </c>
      <c r="C23" s="34">
        <v>0</v>
      </c>
      <c r="D23" s="34">
        <v>0</v>
      </c>
      <c r="E23" s="34">
        <f t="shared" si="0"/>
        <v>0</v>
      </c>
      <c r="F23" s="34">
        <v>0</v>
      </c>
      <c r="G23" s="34">
        <v>0</v>
      </c>
      <c r="H23" s="34">
        <f t="shared" si="1"/>
        <v>0</v>
      </c>
    </row>
    <row r="24" spans="1:8" s="20" customFormat="1" ht="25.5" customHeight="1">
      <c r="A24" s="32" t="s">
        <v>109</v>
      </c>
      <c r="B24" s="31">
        <v>19</v>
      </c>
      <c r="C24" s="33">
        <f>C12-C22</f>
        <v>2000283.33</v>
      </c>
      <c r="D24" s="34">
        <v>0</v>
      </c>
      <c r="E24" s="33">
        <f t="shared" si="0"/>
        <v>2000283.33</v>
      </c>
      <c r="F24" s="33">
        <f>F12-F22</f>
        <v>438222.81000000006</v>
      </c>
      <c r="G24" s="33">
        <f>G12-G22</f>
        <v>0</v>
      </c>
      <c r="H24" s="33">
        <f t="shared" si="1"/>
        <v>438222.81000000006</v>
      </c>
    </row>
    <row r="25" spans="1:7" s="21" customFormat="1" ht="14.25">
      <c r="A25" s="36" t="s">
        <v>80</v>
      </c>
      <c r="B25" s="37"/>
      <c r="C25" s="21" t="s">
        <v>81</v>
      </c>
      <c r="D25" s="38" t="s">
        <v>82</v>
      </c>
      <c r="E25" s="38"/>
      <c r="F25" s="39" t="s">
        <v>83</v>
      </c>
      <c r="G25" s="38" t="s">
        <v>8</v>
      </c>
    </row>
    <row r="26" spans="1:8" s="22" customFormat="1" ht="14.25">
      <c r="A26" s="40"/>
      <c r="B26" s="41"/>
      <c r="G26" s="42"/>
      <c r="H26" s="42"/>
    </row>
    <row r="28" ht="14.25">
      <c r="F28" s="18"/>
    </row>
  </sheetData>
  <sheetProtection/>
  <mergeCells count="9">
    <mergeCell ref="A1:H1"/>
    <mergeCell ref="A2:C2"/>
    <mergeCell ref="D2:E2"/>
    <mergeCell ref="G2:H2"/>
    <mergeCell ref="C3:E3"/>
    <mergeCell ref="F3:H3"/>
    <mergeCell ref="G26:H26"/>
    <mergeCell ref="A3:A4"/>
    <mergeCell ref="B3:B4"/>
  </mergeCells>
  <printOptions horizontalCentered="1"/>
  <pageMargins left="0.35433070866141736" right="0" top="1.3779527559055118" bottom="0.9842519685039371" header="0.5118110236220472" footer="0.5118110236220472"/>
  <pageSetup horizontalDpi="600" verticalDpi="600" orientation="portrait" paperSize="9" scale="89"/>
  <ignoredErrors>
    <ignoredError sqref="E14 E7:E12 E23:E24 F15 E16:E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2">
      <selection activeCell="E42" sqref="E42"/>
    </sheetView>
  </sheetViews>
  <sheetFormatPr defaultColWidth="9.00390625" defaultRowHeight="14.25"/>
  <cols>
    <col min="1" max="1" width="37.75390625" style="0" customWidth="1"/>
    <col min="2" max="2" width="7.50390625" style="0" bestFit="1" customWidth="1"/>
    <col min="3" max="3" width="7.125" style="0" customWidth="1"/>
    <col min="4" max="4" width="27.125" style="1" customWidth="1"/>
  </cols>
  <sheetData>
    <row r="1" spans="1:4" ht="33" customHeight="1">
      <c r="A1" s="3" t="s">
        <v>110</v>
      </c>
      <c r="B1" s="3"/>
      <c r="C1" s="3"/>
      <c r="D1" s="3"/>
    </row>
    <row r="2" spans="1:4" s="1" customFormat="1" ht="21" customHeight="1">
      <c r="A2" s="4" t="s">
        <v>85</v>
      </c>
      <c r="B2" s="4">
        <v>2012</v>
      </c>
      <c r="C2" s="4" t="s">
        <v>111</v>
      </c>
      <c r="D2" s="5" t="s">
        <v>23</v>
      </c>
    </row>
    <row r="3" spans="1:4" ht="15.75" customHeight="1">
      <c r="A3" s="6" t="s">
        <v>112</v>
      </c>
      <c r="B3" s="7"/>
      <c r="C3" s="8" t="s">
        <v>25</v>
      </c>
      <c r="D3" s="8" t="s">
        <v>113</v>
      </c>
    </row>
    <row r="4" spans="1:4" ht="15.75" customHeight="1">
      <c r="A4" s="9" t="s">
        <v>114</v>
      </c>
      <c r="B4" s="10"/>
      <c r="C4" s="8">
        <v>1</v>
      </c>
      <c r="D4" s="11"/>
    </row>
    <row r="5" spans="1:4" ht="15.75" customHeight="1">
      <c r="A5" s="9" t="s">
        <v>115</v>
      </c>
      <c r="B5" s="10"/>
      <c r="C5" s="8">
        <v>2</v>
      </c>
      <c r="D5" s="11">
        <f>'业务活动表'!H6</f>
        <v>3618285</v>
      </c>
    </row>
    <row r="6" spans="1:4" ht="15.75" customHeight="1">
      <c r="A6" s="9" t="s">
        <v>116</v>
      </c>
      <c r="B6" s="10"/>
      <c r="C6" s="8">
        <v>3</v>
      </c>
      <c r="D6" s="12">
        <v>0</v>
      </c>
    </row>
    <row r="7" spans="1:4" ht="15.75" customHeight="1">
      <c r="A7" s="9" t="s">
        <v>117</v>
      </c>
      <c r="B7" s="10"/>
      <c r="C7" s="8">
        <v>4</v>
      </c>
      <c r="D7" s="12">
        <v>0</v>
      </c>
    </row>
    <row r="8" spans="1:4" ht="15.75" customHeight="1">
      <c r="A8" s="9" t="s">
        <v>118</v>
      </c>
      <c r="B8" s="10"/>
      <c r="C8" s="8">
        <v>5</v>
      </c>
      <c r="D8" s="12">
        <v>0</v>
      </c>
    </row>
    <row r="9" spans="1:4" ht="15.75" customHeight="1">
      <c r="A9" s="9" t="s">
        <v>119</v>
      </c>
      <c r="B9" s="10"/>
      <c r="C9" s="8">
        <v>6</v>
      </c>
      <c r="D9" s="12">
        <v>0</v>
      </c>
    </row>
    <row r="10" spans="1:4" ht="15.75" customHeight="1">
      <c r="A10" s="9" t="s">
        <v>120</v>
      </c>
      <c r="B10" s="10"/>
      <c r="C10" s="8">
        <v>7</v>
      </c>
      <c r="D10" s="11">
        <f>'业务活动表'!H11</f>
        <v>17357.81</v>
      </c>
    </row>
    <row r="11" spans="1:4" ht="15.75" customHeight="1">
      <c r="A11" s="9" t="s">
        <v>121</v>
      </c>
      <c r="B11" s="10"/>
      <c r="C11" s="8">
        <v>8</v>
      </c>
      <c r="D11" s="11">
        <f>SUM(D5:D10)</f>
        <v>3635642.81</v>
      </c>
    </row>
    <row r="12" spans="1:4" ht="15.75" customHeight="1">
      <c r="A12" s="9" t="s">
        <v>122</v>
      </c>
      <c r="B12" s="10"/>
      <c r="C12" s="8">
        <v>9</v>
      </c>
      <c r="D12" s="11">
        <f>'业务活动表'!H14</f>
        <v>3197360</v>
      </c>
    </row>
    <row r="13" spans="1:4" ht="15.75" customHeight="1">
      <c r="A13" s="9" t="s">
        <v>123</v>
      </c>
      <c r="B13" s="10"/>
      <c r="C13" s="8">
        <v>10</v>
      </c>
      <c r="D13" s="12">
        <v>0</v>
      </c>
    </row>
    <row r="14" spans="1:4" ht="15.75" customHeight="1">
      <c r="A14" s="9" t="s">
        <v>124</v>
      </c>
      <c r="B14" s="10"/>
      <c r="C14" s="8">
        <v>11</v>
      </c>
      <c r="D14" s="11">
        <f>'业务活动表'!H17</f>
        <v>60</v>
      </c>
    </row>
    <row r="15" spans="1:4" ht="15.75" customHeight="1">
      <c r="A15" s="9" t="s">
        <v>125</v>
      </c>
      <c r="B15" s="10"/>
      <c r="C15" s="8">
        <v>12</v>
      </c>
      <c r="D15" s="12">
        <v>0</v>
      </c>
    </row>
    <row r="16" spans="1:4" ht="15.75" customHeight="1">
      <c r="A16" s="9" t="s">
        <v>126</v>
      </c>
      <c r="B16" s="10"/>
      <c r="C16" s="8">
        <v>13</v>
      </c>
      <c r="D16" s="11">
        <f>SUM(D12:D15)</f>
        <v>3197420</v>
      </c>
    </row>
    <row r="17" spans="1:4" ht="15.75" customHeight="1">
      <c r="A17" s="6" t="s">
        <v>127</v>
      </c>
      <c r="B17" s="7"/>
      <c r="C17" s="8">
        <v>14</v>
      </c>
      <c r="D17" s="11">
        <f>D11-D16</f>
        <v>438222.81000000006</v>
      </c>
    </row>
    <row r="18" spans="1:4" ht="15.75" customHeight="1">
      <c r="A18" s="9" t="s">
        <v>128</v>
      </c>
      <c r="B18" s="10"/>
      <c r="C18" s="8">
        <v>15</v>
      </c>
      <c r="D18" s="11"/>
    </row>
    <row r="19" spans="1:4" ht="15.75" customHeight="1">
      <c r="A19" s="9" t="s">
        <v>129</v>
      </c>
      <c r="B19" s="10"/>
      <c r="C19" s="8">
        <v>16</v>
      </c>
      <c r="D19" s="12">
        <v>0</v>
      </c>
    </row>
    <row r="20" spans="1:4" ht="15.75" customHeight="1">
      <c r="A20" s="9" t="s">
        <v>130</v>
      </c>
      <c r="B20" s="10"/>
      <c r="C20" s="8">
        <v>17</v>
      </c>
      <c r="D20" s="12">
        <v>0</v>
      </c>
    </row>
    <row r="21" spans="1:4" ht="15.75" customHeight="1">
      <c r="A21" s="9" t="s">
        <v>131</v>
      </c>
      <c r="B21" s="10"/>
      <c r="C21" s="8">
        <v>18</v>
      </c>
      <c r="D21" s="12">
        <v>0</v>
      </c>
    </row>
    <row r="22" spans="1:4" ht="15.75" customHeight="1">
      <c r="A22" s="9" t="s">
        <v>132</v>
      </c>
      <c r="B22" s="10"/>
      <c r="C22" s="8">
        <v>19</v>
      </c>
      <c r="D22" s="12">
        <v>0</v>
      </c>
    </row>
    <row r="23" spans="1:4" ht="15.75" customHeight="1">
      <c r="A23" s="9" t="s">
        <v>121</v>
      </c>
      <c r="B23" s="10"/>
      <c r="C23" s="8">
        <v>20</v>
      </c>
      <c r="D23" s="12">
        <f>SUM(D19:D22)</f>
        <v>0</v>
      </c>
    </row>
    <row r="24" spans="1:4" ht="15.75" customHeight="1">
      <c r="A24" s="9" t="s">
        <v>133</v>
      </c>
      <c r="B24" s="10"/>
      <c r="C24" s="8">
        <v>21</v>
      </c>
      <c r="D24" s="12">
        <v>0</v>
      </c>
    </row>
    <row r="25" spans="1:4" ht="15.75" customHeight="1">
      <c r="A25" s="9" t="s">
        <v>134</v>
      </c>
      <c r="B25" s="10"/>
      <c r="C25" s="8">
        <v>22</v>
      </c>
      <c r="D25" s="12">
        <v>0</v>
      </c>
    </row>
    <row r="26" spans="1:4" ht="15.75" customHeight="1">
      <c r="A26" s="9" t="s">
        <v>135</v>
      </c>
      <c r="B26" s="10"/>
      <c r="C26" s="8">
        <v>23</v>
      </c>
      <c r="D26" s="12">
        <v>0</v>
      </c>
    </row>
    <row r="27" spans="1:4" ht="15.75" customHeight="1">
      <c r="A27" s="9" t="s">
        <v>126</v>
      </c>
      <c r="B27" s="10"/>
      <c r="C27" s="8">
        <v>24</v>
      </c>
      <c r="D27" s="12">
        <f>SUM(D24:D26)</f>
        <v>0</v>
      </c>
    </row>
    <row r="28" spans="1:4" ht="15.75" customHeight="1">
      <c r="A28" s="13" t="s">
        <v>136</v>
      </c>
      <c r="B28" s="14"/>
      <c r="C28" s="8">
        <v>25</v>
      </c>
      <c r="D28" s="12">
        <f>D23-D27</f>
        <v>0</v>
      </c>
    </row>
    <row r="29" spans="1:4" ht="15.75" customHeight="1">
      <c r="A29" s="9" t="s">
        <v>137</v>
      </c>
      <c r="B29" s="10"/>
      <c r="C29" s="8">
        <v>26</v>
      </c>
      <c r="D29" s="12"/>
    </row>
    <row r="30" spans="1:4" ht="15.75" customHeight="1">
      <c r="A30" s="9" t="s">
        <v>138</v>
      </c>
      <c r="B30" s="10"/>
      <c r="C30" s="8">
        <v>27</v>
      </c>
      <c r="D30" s="12">
        <v>0</v>
      </c>
    </row>
    <row r="31" spans="1:4" ht="15.75" customHeight="1">
      <c r="A31" s="9" t="s">
        <v>139</v>
      </c>
      <c r="B31" s="10"/>
      <c r="C31" s="8">
        <v>28</v>
      </c>
      <c r="D31" s="12">
        <v>0</v>
      </c>
    </row>
    <row r="32" spans="1:4" ht="15.75" customHeight="1">
      <c r="A32" s="9" t="s">
        <v>121</v>
      </c>
      <c r="B32" s="10"/>
      <c r="C32" s="8">
        <v>29</v>
      </c>
      <c r="D32" s="12">
        <f>SUM(D30:D31)</f>
        <v>0</v>
      </c>
    </row>
    <row r="33" spans="1:4" ht="15.75" customHeight="1">
      <c r="A33" s="9" t="s">
        <v>140</v>
      </c>
      <c r="B33" s="10"/>
      <c r="C33" s="8">
        <v>30</v>
      </c>
      <c r="D33" s="12">
        <v>0</v>
      </c>
    </row>
    <row r="34" spans="1:4" ht="15.75" customHeight="1">
      <c r="A34" s="9" t="s">
        <v>141</v>
      </c>
      <c r="B34" s="10"/>
      <c r="C34" s="8">
        <v>31</v>
      </c>
      <c r="D34" s="12">
        <v>0</v>
      </c>
    </row>
    <row r="35" spans="1:4" ht="15.75" customHeight="1">
      <c r="A35" s="9" t="s">
        <v>142</v>
      </c>
      <c r="B35" s="10"/>
      <c r="C35" s="8">
        <v>32</v>
      </c>
      <c r="D35" s="12">
        <v>0</v>
      </c>
    </row>
    <row r="36" spans="1:4" ht="15.75" customHeight="1">
      <c r="A36" s="9" t="s">
        <v>126</v>
      </c>
      <c r="B36" s="10"/>
      <c r="C36" s="8">
        <v>33</v>
      </c>
      <c r="D36" s="12">
        <f>SUM(D33:D35)</f>
        <v>0</v>
      </c>
    </row>
    <row r="37" spans="1:4" ht="15.75" customHeight="1">
      <c r="A37" s="13" t="s">
        <v>143</v>
      </c>
      <c r="B37" s="14"/>
      <c r="C37" s="8">
        <v>34</v>
      </c>
      <c r="D37" s="12">
        <f>D32-D36</f>
        <v>0</v>
      </c>
    </row>
    <row r="38" spans="1:4" ht="15.75" customHeight="1">
      <c r="A38" s="9" t="s">
        <v>144</v>
      </c>
      <c r="B38" s="10"/>
      <c r="C38" s="8">
        <v>35</v>
      </c>
      <c r="D38" s="12">
        <v>0</v>
      </c>
    </row>
    <row r="39" spans="1:4" ht="15.75" customHeight="1">
      <c r="A39" s="9" t="s">
        <v>145</v>
      </c>
      <c r="B39" s="10"/>
      <c r="C39" s="8">
        <v>36</v>
      </c>
      <c r="D39" s="11">
        <f>D17+D28+D37</f>
        <v>438222.81000000006</v>
      </c>
    </row>
    <row r="40" spans="1:4" s="2" customFormat="1" ht="14.25">
      <c r="A40" s="15" t="s">
        <v>80</v>
      </c>
      <c r="B40" s="16" t="s">
        <v>146</v>
      </c>
      <c r="C40" s="17" t="s">
        <v>147</v>
      </c>
      <c r="D40" s="16" t="s">
        <v>148</v>
      </c>
    </row>
    <row r="41" ht="14.25">
      <c r="D41" s="18"/>
    </row>
  </sheetData>
  <sheetProtection/>
  <mergeCells count="38">
    <mergeCell ref="A1:D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/>
  <pageMargins left="0.75" right="0.7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静</cp:lastModifiedBy>
  <cp:lastPrinted>2013-03-20T03:39:45Z</cp:lastPrinted>
  <dcterms:created xsi:type="dcterms:W3CDTF">2012-03-30T01:01:19Z</dcterms:created>
  <dcterms:modified xsi:type="dcterms:W3CDTF">2021-04-01T07:46:50Z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7C04D04679624960AF8495E65CA7E270</vt:lpwstr>
  </property>
</Properties>
</file>